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790" yWindow="-105" windowWidth="15120" windowHeight="8010"/>
  </bookViews>
  <sheets>
    <sheet name="Лист1" sheetId="1" r:id="rId1"/>
    <sheet name="Лист2" sheetId="2" r:id="rId2"/>
    <sheet name="Лист3" sheetId="3" r:id="rId3"/>
  </sheets>
  <definedNames>
    <definedName name="_GoBack" localSheetId="0">Лист1!$A$89</definedName>
    <definedName name="_xlnm.Print_Area" localSheetId="0">Лист1!$A$1:$H$88</definedName>
  </definedNames>
  <calcPr calcId="152511"/>
</workbook>
</file>

<file path=xl/calcChain.xml><?xml version="1.0" encoding="utf-8"?>
<calcChain xmlns="http://schemas.openxmlformats.org/spreadsheetml/2006/main">
  <c r="F66" i="1" l="1"/>
  <c r="F62" i="1"/>
  <c r="G14" i="1" l="1"/>
  <c r="G13" i="1"/>
  <c r="H14" i="1"/>
  <c r="G25" i="1"/>
  <c r="G49" i="1"/>
  <c r="G44" i="1" s="1"/>
  <c r="F44" i="1"/>
  <c r="H44" i="1"/>
  <c r="H65" i="1"/>
  <c r="G64" i="1" l="1"/>
  <c r="H64" i="1"/>
  <c r="F64" i="1"/>
  <c r="H25" i="1"/>
  <c r="F59" i="1"/>
  <c r="F54" i="1" l="1"/>
  <c r="F53" i="1" s="1"/>
  <c r="H13" i="1"/>
  <c r="F14" i="1"/>
  <c r="H72" i="1" l="1"/>
  <c r="G72" i="1"/>
  <c r="F72" i="1"/>
  <c r="G54" i="1"/>
  <c r="H54" i="1"/>
  <c r="G75" i="1"/>
  <c r="G74" i="1" s="1"/>
  <c r="H75" i="1"/>
  <c r="H74" i="1" s="1"/>
  <c r="F75" i="1"/>
  <c r="F74" i="1" s="1"/>
  <c r="H36" i="1"/>
  <c r="G36" i="1"/>
  <c r="F36" i="1"/>
  <c r="G59" i="1"/>
  <c r="H59" i="1"/>
  <c r="G19" i="1"/>
  <c r="H19" i="1"/>
  <c r="F19" i="1"/>
  <c r="G22" i="1"/>
  <c r="F22" i="1"/>
  <c r="F25" i="1"/>
  <c r="F13" i="1"/>
  <c r="G83" i="1"/>
  <c r="G82" i="1"/>
  <c r="H83" i="1"/>
  <c r="H82" i="1" s="1"/>
  <c r="G80" i="1"/>
  <c r="G79" i="1" s="1"/>
  <c r="H80" i="1"/>
  <c r="H79" i="1" s="1"/>
  <c r="G70" i="1"/>
  <c r="H70" i="1"/>
  <c r="G51" i="1"/>
  <c r="G43" i="1" s="1"/>
  <c r="H51" i="1"/>
  <c r="H43" i="1" s="1"/>
  <c r="G41" i="1"/>
  <c r="H41" i="1"/>
  <c r="G33" i="1"/>
  <c r="G32" i="1" s="1"/>
  <c r="H33" i="1"/>
  <c r="H32" i="1" s="1"/>
  <c r="G11" i="1"/>
  <c r="H11" i="1"/>
  <c r="F43" i="1"/>
  <c r="F70" i="1"/>
  <c r="F83" i="1"/>
  <c r="F82" i="1" s="1"/>
  <c r="F11" i="1"/>
  <c r="F33" i="1"/>
  <c r="F32" i="1" s="1"/>
  <c r="F41" i="1"/>
  <c r="F51" i="1"/>
  <c r="F80" i="1"/>
  <c r="F79" i="1"/>
  <c r="G10" i="1" l="1"/>
  <c r="H10" i="1"/>
  <c r="H35" i="1"/>
  <c r="G35" i="1"/>
  <c r="F35" i="1"/>
  <c r="F10" i="1"/>
  <c r="G53" i="1"/>
  <c r="H53" i="1"/>
  <c r="F9" i="1" l="1"/>
  <c r="F85" i="1" s="1"/>
  <c r="H9" i="1"/>
  <c r="H85" i="1" s="1"/>
  <c r="G9" i="1"/>
  <c r="G85" i="1" s="1"/>
</calcChain>
</file>

<file path=xl/sharedStrings.xml><?xml version="1.0" encoding="utf-8"?>
<sst xmlns="http://schemas.openxmlformats.org/spreadsheetml/2006/main" count="273" uniqueCount="135">
  <si>
    <t>Наименование показателей</t>
  </si>
  <si>
    <t>Рз</t>
  </si>
  <si>
    <t>ПР</t>
  </si>
  <si>
    <t>ЦСР</t>
  </si>
  <si>
    <t>ВР</t>
  </si>
  <si>
    <t>ВСЕГО</t>
  </si>
  <si>
    <t>ОБЩЕГОСУДАРСТВЕННЫЕ ВОПРОСЫ</t>
  </si>
  <si>
    <t> 01</t>
  </si>
  <si>
    <t>Функционирование высшего должностного лица субъекта Российской Федерации и муниципального образования</t>
  </si>
  <si>
    <t> 02</t>
  </si>
  <si>
    <t> Расходы на выплаты по оплате труда работников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(Расходы на выплаты персоналу государственных (муниципальных) органов)</t>
  </si>
  <si>
    <t>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</si>
  <si>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04</t>
  </si>
  <si>
    <t>77 1 00 00110</t>
  </si>
  <si>
    <t>Расходы на обеспечение функций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(Иные закупки товаров, работ и услуг для обеспечения государственных (муниципальных) нужд)</t>
  </si>
  <si>
    <t>77 1 00 00190</t>
  </si>
  <si>
    <t>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 2.4, 2.7, 2.9, 3.2, 4.1, 4.4, 5.1, 5.2, 6.2, 6.3, 6.4, 7.1, 7.2, 7.3 (в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 частью 2 статьи 9.1, статьей 9.3 Областного закона от 25 октября 2002 года № 273-ЗС «Об административных правонарушениях» в рамках непрограммных расходов бюджета поселения (Иные закупки товаров, работ и услуг для обеспечения государственных (муниципальных) нужд)</t>
  </si>
  <si>
    <t>99 9 00 72390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</si>
  <si>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обеспечению малоимущих граждан, проживающих в поселении и нуждающихся в улучшении жилищных условий, жилыми помещениями в соответствии с жилищным законодательством, организация строительства и содержание муниципального жилого фонда, создание условий для жилищного строительства (Иные межбюджетные трансферты)</t>
  </si>
  <si>
    <t>99 9 00 85200</t>
  </si>
  <si>
    <t> Обеспечение деятельности финансовых, налоговых и таможенных органов и органов финансового (финансово-бюджетного) надзора</t>
  </si>
  <si>
    <t> 06</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</si>
  <si>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организации в границах поселения электро-, тепло-, газо- и водоснабжения населения, водоотведения (Иные межбюджетные трансферты)</t>
  </si>
  <si>
    <t>99 9 00 85300</t>
  </si>
  <si>
    <t> 07</t>
  </si>
  <si>
    <t> Другие общегосударственные вопросы</t>
  </si>
  <si>
    <t> 13</t>
  </si>
  <si>
    <t>Мероприятия по совершенствованию правового регулирования в сфере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</si>
  <si>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76 1 00 21260</t>
  </si>
  <si>
    <t>77 1 00 99990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</si>
  <si>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(Уплата налогов, сборов и иных платежей)</t>
  </si>
  <si>
    <t>Расходы на предоставление межбюджетных трансфертов другим бюджетам бюджетной системы Российской Федерации за счет средств бюджета поселения по владению, пользованию и распоряжению имуществом, находящимся в муниципальной собственности поселений (Иные межбюджетные трансферты)</t>
  </si>
  <si>
    <t>99 9 00 85400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</si>
  <si>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определению поставщиков(подрядчиков,исполнителей) для отдельных муниципальных заказчиков, действующих от имени поселений и бюджетных учреждений поселений (Иные межбюджетные трансферты)</t>
  </si>
  <si>
    <t>99 9 00 85500</t>
  </si>
  <si>
    <t>НАЦИОНАЛЬНАЯ ОБОРОНА</t>
  </si>
  <si>
    <t>Мобилизационная и вневойсковая подготовка</t>
  </si>
  <si>
    <t> 03</t>
  </si>
  <si>
    <t>Осуществление первичного воинского учета на территориях, где отсутствуют военные комиссариаты в рамках непрограммных расходов бюджета поселения (Расходы на выплаты персоналу государственных (муниципальных) органов)</t>
  </si>
  <si>
    <t>99 9 00 51180</t>
  </si>
  <si>
    <t>Обеспечение пожарной безопасности</t>
  </si>
  <si>
    <t> 10</t>
  </si>
  <si>
    <t>Расходы на обеспечение пожарной безопасности в рамках подпрограммы «Пожарная безопасность»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</si>
  <si>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71 1 00 21080</t>
  </si>
  <si>
    <t>НАЦИОНАЛЬНАЯ ЭКОНОМИКА</t>
  </si>
  <si>
    <t>Дорожное хозяйство (дорожные фонды)</t>
  </si>
  <si>
    <t>Расходы на ремонт автомобильных дорог общего пользования местного значения и тротуаров и  искусственных сооружений на них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</si>
  <si>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75 1 00 22200</t>
  </si>
  <si>
    <t> Другие вопросы в области национальной экономики</t>
  </si>
  <si>
    <t> 12</t>
  </si>
  <si>
    <t>Мероприятия на организацию межевания земельных участков в рамках подпрограммы «Межевание земельных участков»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t>
  </si>
  <si>
    <t>78 2 00 21310</t>
  </si>
  <si>
    <t>ЖИЛИЩНО-КОММУНАЛЬНОЕ ХОЗЯЙСТВО</t>
  </si>
  <si>
    <t> 05</t>
  </si>
  <si>
    <t> Жилищное хозяйство</t>
  </si>
  <si>
    <t xml:space="preserve">Мероприятия проводимые по вопросам управления многоквартирными домами и энергоэффективности в жилищной сфере в рамках подпрограммы  «Развитие жилищного хозяйства Персиановского сельского поселения» муниципальной программы  «Обеспечение качественными жилищно-коммунальными услугами населения» (Иные закупки товаров, работ и услуг для обеспечения государственных (муниципальных) нужд) </t>
  </si>
  <si>
    <t>70 2 00 21340</t>
  </si>
  <si>
    <t> Коммунальное хозяйство</t>
  </si>
  <si>
    <t> Расходы на повышение качества и надежности коммунальных услуг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(Иные закупки товаров, работ и услуг для обеспечения государственных (муниципальных) нужд)</t>
  </si>
  <si>
    <t>70 1 00 21010</t>
  </si>
  <si>
    <t> Благоустройство</t>
  </si>
  <si>
    <t xml:space="preserve">Мероприятия на организацию уличного освещения в поселении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</si>
  <si>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78 1 00 21050</t>
  </si>
  <si>
    <t xml:space="preserve">Мероприятия на организацию  благоустройства и озеленения территории Персиановского сельского поселения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</si>
  <si>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78 1 00 21060</t>
  </si>
  <si>
    <t> КУЛЬТУРА, КИНЕМАТОГРАФИЯ</t>
  </si>
  <si>
    <t> 08</t>
  </si>
  <si>
    <t> Культура</t>
  </si>
  <si>
    <t>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 (Субсидии бюджетным учреждениям)</t>
  </si>
  <si>
    <t>72 1 00 00590</t>
  </si>
  <si>
    <t> СОЦИАЛЬНАЯ ПОЛИТИКА</t>
  </si>
  <si>
    <t>Пенсионное обеспечение</t>
  </si>
  <si>
    <t>Выплата государственной пенсии за выслугу лет лицам, замещавшим муниципальные должности и должности муниципальной службы в рамках подпрограммы «Социальная поддержка граждан» муниципальной программы «Социальная поддержка граждан» (Социальные выплаты гражданам, кроме публичных нормативных социальных выплат)</t>
  </si>
  <si>
    <t>69 1 00 10020 </t>
  </si>
  <si>
    <t>ФИЗИЧЕСКАЯ КУЛЬТУРА И СПОРТ</t>
  </si>
  <si>
    <t> 11</t>
  </si>
  <si>
    <t>Физическая культура</t>
  </si>
  <si>
    <t>Расходы на физкультурные и массовые спортивные мероприятия в рамках подпрограммы «Физкультура и спорт  в Персиановском сельском поселении» муниципальной программы Персиановского сельского поселения «Развитие физической культуры и спорта»  (Иные закупки товаров, работ и услуг для обеспечения государственных (муниципальных) нужд)</t>
  </si>
  <si>
    <t>74 1 00 21180</t>
  </si>
  <si>
    <t> ИТОГО:</t>
  </si>
  <si>
    <t>75 1 00 85430</t>
  </si>
  <si>
    <t>Ремонт а/дороги к х. Суворовка, Персиановского сельского поселения, Октябрьского района Ростовской области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 (Работы, услуги по содержанию имущества)</t>
  </si>
  <si>
    <t>75 1 00 25430</t>
  </si>
  <si>
    <t>04</t>
  </si>
  <si>
    <t>09</t>
  </si>
  <si>
    <t>ПРОФЕССИОНАЛЬНАЯ ПОЛГОТОВКА, ПЕРЕПОДГОТОВКА И ПОВЫШЕНИЕ КВАЛИФИКАЦИИ</t>
  </si>
  <si>
    <t>НАЦИОНАЛЬНАЯ БЕЗОПАСНОСТЬ И ПРАВООХРАНИТЕЛЬНАЯ ДЕЯТЕЛЬНОСТЬ</t>
  </si>
  <si>
    <t>75 1 00 73510</t>
  </si>
  <si>
    <t>75 1 00 S3510</t>
  </si>
  <si>
    <t>75 1 00 83510</t>
  </si>
  <si>
    <t>Расходы на ремонт и содержание автомобильных дорог общего пользования местного значения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</si>
  <si>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Расходы на функционирование законодательных (представительных) органов государственной власти и представительных органов муниципальных образований в рамках непрограммных расходов бюджета поселения  (Иные закупки товаров, работ и услуг для обеспечения государственных (муниципальных) нужд)</t>
  </si>
  <si>
    <t> 99 9 00 22070</t>
  </si>
  <si>
    <t>70 1 00 S3660</t>
  </si>
  <si>
    <t>Возмещение предприятиям жилищно-коммунального хозяйства части платы граждан за коммунальные услуги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</si>
  <si>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78 1 00 74240</t>
  </si>
  <si>
    <t>78 1 00 S4240</t>
  </si>
  <si>
    <t xml:space="preserve">Реализации мероприятий по благоустройству дворовых территорий многоквартирных домов муниципальных образований Ростовской области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</si>
  <si>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Расходы по утверждению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разрешений на ввод в эксплуатацию, утверждение местных нормативов градостроительного проектирования поселений(Фонд оплаты труда государственных (муниципальных) органов)</t>
  </si>
  <si>
    <t>99 9 00 85100</t>
  </si>
  <si>
    <t>72 1 00 00580</t>
  </si>
  <si>
    <t>Расходы на содержание центра культурного развития в рамках подпрограммы «Культура Персиановского сельского поселения» муниципальной программы Персиановского сельского поселения «Развитие культуры» (Субсидии бюджетным учреждениям)</t>
  </si>
  <si>
    <t>99 9 00 90110</t>
  </si>
  <si>
    <t>Обеспечение проведения выборов и референдумов</t>
  </si>
  <si>
    <t>Расходы, связанные с подготовкой и проведением выборов и референдумов в Российской Федерации, в субъектах Российской Федерации и муниципальных образованиях, эксплуатацией и развитием средств автоматизации и обучением организаторов выборов и избирателей, расходы на содержание Центральной избирательной комиссии Российской Федерации, избирательных комиссий субъектов Российской Федерации, избирательных комиссий муниципальных образований, окружных избирательных комиссий, территориальных (районных, городских и других) комиссий, а также участковых комиссий и соответствующих аппаратов.</t>
  </si>
  <si>
    <t>77 2  00 00200</t>
  </si>
  <si>
    <t>Условно утвержденные расходы по иным непрограммным мероприятиям в рамках непрограммных расходов органа местного самоуправления (Специальные расходы)</t>
  </si>
  <si>
    <t>Расходы на предоставление межбюджетных трансфертов другим бюджетам бюджетной системы Российской Федерации за счет средств бюджета поселения осуществлению внутреннего муниципального финансового контроля (Иные межбюджетные трансферты)</t>
  </si>
  <si>
    <t>99 9 00 85600</t>
  </si>
  <si>
    <t>ЗАЩИТА НАСЕЛЕНИЯ И ТЕРРИТОРИИ ОТ ЧРЕЗВЫЧАЙНЫХ СИТУАЦИЙ ПРИРОДНОГО И ТЕХНОГЕННОГО ХАРАКТЕРА, ГРАЖДАНСКОЙ ОБОРОНЕ</t>
  </si>
  <si>
    <t> 09</t>
  </si>
  <si>
    <t>Расходы на предупреждение и ликвидация последствий чрезвычайных ситуаций в рамках подпрограммы «Защита населения от чрезвычайных ситуаций»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</si>
  <si>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71 2 00 84700</t>
  </si>
  <si>
    <t>71 2 00 84680</t>
  </si>
  <si>
    <t>71 2 00 84710</t>
  </si>
  <si>
    <t>71 2 00 84690</t>
  </si>
  <si>
    <t xml:space="preserve">Начальник службы экономики и финансов                                                                     Постригань Т.С. </t>
  </si>
  <si>
    <t>МОЛОДЕЖНАЯ ПОЛИТИКА</t>
  </si>
  <si>
    <t>Расходы на мероприятия в рамках подпрограммы «Молодежная политика Персиановского сельского поселения» муниципальной программы Персиановского сельского поселения «Развитие физической культуры и спорта»  (Иные закупки товаров, работ и услуг для обеспечения государственных (муниципальных) нужд)</t>
  </si>
  <si>
    <t>74 2 00 22180</t>
  </si>
  <si>
    <t>Субсидия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(п.Персиановский, ул.Кривошлыкова,9А (34 квартиры) в рамках подпрограммы "Оказание мер государственной поддержки в улучшении жилищных условий отдельным категориям граждан"муниципальной программы "Обеспечение качественными жилищно-коммунальными услугами населения"(Субсидии на софинансирование капитальных вложений в объекты государственной (муниципальной) собственности)</t>
  </si>
  <si>
    <t>Субсидия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(п.Персиановский, ул.Кривошлыкова,9А (34 квартиры) в рамках подпрограммы "Оказание мер государственной поддержки в улучшении жилищных условий отдельным категориям граждан"муниципальной программы "Обеспечение качественными жилищно-коммунальными услугами населения"Субсидии на софинансирование капитальных вложений в объекты государственной (муниципальной) собственности)</t>
  </si>
  <si>
    <t>70 3 00 S3160</t>
  </si>
  <si>
    <t>Распределение бюджетных ассигнований по разделам, подразделам, целевым статьям (муниципальным программам Персиановского сельского поселения и непрограммным направлениям деятельности), группам и подгруппам видов расходов классификации расходов бюджета поселения на 2024 год и плановый период 2025 и 2026 годов</t>
  </si>
  <si>
    <t>2024 год</t>
  </si>
  <si>
    <t>2025 год</t>
  </si>
  <si>
    <t>2026 год</t>
  </si>
  <si>
    <t>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 (Субсидии бюджетным учреждениям)(Оказана государственная поддержка лучшим работникам сельских учреждений культуры))</t>
  </si>
  <si>
    <t>72 1 А2 55190</t>
  </si>
  <si>
    <t>Расходы на ремонт автомобильных дорог Персиановского сельского поселения Октябрьского района ростовской области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системы»(Субсидии на софинансирование капитальных вложений в объекты государственной (муниципальной) собственности)</t>
  </si>
  <si>
    <t xml:space="preserve">    
</t>
  </si>
  <si>
    <t>Резервный фонд</t>
  </si>
  <si>
    <t>75 1 R1 S4800</t>
  </si>
  <si>
    <t>71 1 00 21010</t>
  </si>
  <si>
    <t xml:space="preserve">   Приложение №4 к решению Собрания депутатов Перисановского сельского поселения                           от 03.05.2024 №115 О внесении изменений в решение Собрания депутатов № 103 от 22.12.2023                                                                                                                                                                                   «О бюджете Персиановского сельского поселения                                                                                              Октябрьского района на 2024 год и плановый период 2025 и 2026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</si>
</sst>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
  </numFmts>
  <fonts count="12" x14ac:knownFonts="1">
    <font>
      <sz val="11"/>
      <color theme="1"/>
      <name val="Calibri"/>
      <family val="2"/>
      <charset val="204"/>
      <scheme val="minor"/>
    </font>
    <font>
      <sz val="14"/>
      <color theme="1"/>
      <name val="Times New Roman"/>
      <family val="1"/>
      <charset val="204"/>
    </font>
    <font>
      <b/>
      <sz val="11"/>
      <color theme="1"/>
      <name val="Times New Roman"/>
      <family val="1"/>
      <charset val="204"/>
    </font>
    <font>
      <b/>
      <sz val="12"/>
      <color theme="1"/>
      <name val="Times New Roman"/>
      <family val="1"/>
      <charset val="204"/>
    </font>
    <font>
      <sz val="10"/>
      <color theme="1"/>
      <name val="Times New Roman"/>
      <family val="1"/>
      <charset val="204"/>
    </font>
    <font>
      <sz val="10"/>
      <color theme="1"/>
      <name val="Calibri"/>
      <family val="2"/>
      <charset val="204"/>
      <scheme val="minor"/>
    </font>
    <font>
      <sz val="12"/>
      <name val="Times New Roman"/>
      <family val="1"/>
      <charset val="204"/>
    </font>
    <font>
      <sz val="11"/>
      <color theme="1"/>
      <name val="Times New Roman"/>
      <family val="1"/>
      <charset val="204"/>
    </font>
    <font>
      <sz val="10"/>
      <color rgb="FF000000"/>
      <name val="Times New Roman"/>
      <family val="1"/>
      <charset val="204"/>
    </font>
    <font>
      <sz val="11"/>
      <color theme="1"/>
      <name val="Calibri"/>
      <family val="2"/>
      <charset val="204"/>
      <scheme val="minor"/>
    </font>
    <font>
      <sz val="12"/>
      <color theme="1"/>
      <name val="Times New Roman"/>
      <family val="1"/>
      <charset val="204"/>
    </font>
    <font>
      <b/>
      <sz val="1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9" fillId="0" borderId="0" applyFont="0" applyFill="0" applyBorder="0" applyAlignment="0" applyProtection="0"/>
  </cellStyleXfs>
  <cellXfs count="43">
    <xf numFmtId="0" fontId="0" fillId="0" borderId="0" xfId="0"/>
    <xf numFmtId="0" fontId="0" fillId="2" borderId="0" xfId="0" applyFill="1"/>
    <xf numFmtId="0" fontId="0" fillId="2" borderId="0" xfId="0" applyFill="1" applyAlignment="1">
      <alignment wrapText="1"/>
    </xf>
    <xf numFmtId="164" fontId="0" fillId="2" borderId="0" xfId="0" applyNumberFormat="1" applyFill="1"/>
    <xf numFmtId="2" fontId="0" fillId="2" borderId="0" xfId="0" applyNumberFormat="1" applyFill="1"/>
    <xf numFmtId="164" fontId="4" fillId="2" borderId="1" xfId="0" applyNumberFormat="1" applyFont="1" applyFill="1" applyBorder="1" applyAlignment="1">
      <alignment vertical="top" wrapText="1"/>
    </xf>
    <xf numFmtId="164" fontId="4" fillId="2" borderId="1" xfId="0" applyNumberFormat="1" applyFont="1" applyFill="1" applyBorder="1" applyAlignment="1">
      <alignment horizontal="right" vertical="top" wrapText="1"/>
    </xf>
    <xf numFmtId="0" fontId="0" fillId="2" borderId="0" xfId="0" applyFill="1" applyBorder="1"/>
    <xf numFmtId="0" fontId="0" fillId="2" borderId="0" xfId="0" applyFill="1" applyBorder="1" applyAlignment="1">
      <alignment wrapText="1"/>
    </xf>
    <xf numFmtId="0" fontId="4" fillId="2" borderId="1" xfId="0" applyFont="1" applyFill="1" applyBorder="1" applyAlignment="1">
      <alignment vertical="top" wrapText="1"/>
    </xf>
    <xf numFmtId="0" fontId="5" fillId="2" borderId="1" xfId="0" applyFont="1" applyFill="1" applyBorder="1" applyAlignment="1">
      <alignment vertical="top" wrapText="1"/>
    </xf>
    <xf numFmtId="0" fontId="4" fillId="2" borderId="1" xfId="0" applyFont="1" applyFill="1" applyBorder="1" applyAlignment="1">
      <alignment horizontal="left" vertical="top" wrapText="1"/>
    </xf>
    <xf numFmtId="164" fontId="4" fillId="2" borderId="1" xfId="0" applyNumberFormat="1" applyFont="1" applyFill="1" applyBorder="1" applyAlignment="1">
      <alignment horizontal="right" vertical="top"/>
    </xf>
    <xf numFmtId="0" fontId="4" fillId="2" borderId="1" xfId="0" applyNumberFormat="1" applyFont="1" applyFill="1" applyBorder="1" applyAlignment="1">
      <alignment vertical="top" wrapText="1"/>
    </xf>
    <xf numFmtId="0" fontId="8" fillId="2" borderId="1" xfId="0" applyFont="1" applyFill="1" applyBorder="1" applyAlignment="1">
      <alignment vertical="top"/>
    </xf>
    <xf numFmtId="0" fontId="5" fillId="2" borderId="1"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1" xfId="0" applyFont="1" applyBorder="1" applyAlignment="1">
      <alignment vertical="top" wrapText="1"/>
    </xf>
    <xf numFmtId="164" fontId="4" fillId="0" borderId="1" xfId="0" applyNumberFormat="1" applyFont="1" applyBorder="1" applyAlignment="1">
      <alignment vertical="top" wrapText="1"/>
    </xf>
    <xf numFmtId="0" fontId="4" fillId="2" borderId="1" xfId="0" applyFont="1" applyFill="1" applyBorder="1" applyAlignment="1">
      <alignment vertical="top"/>
    </xf>
    <xf numFmtId="0" fontId="5" fillId="2" borderId="1" xfId="0" applyNumberFormat="1" applyFont="1" applyFill="1" applyBorder="1" applyAlignment="1">
      <alignment horizontal="left" vertical="top" wrapText="1"/>
    </xf>
    <xf numFmtId="49" fontId="4" fillId="2" borderId="1" xfId="0" applyNumberFormat="1" applyFont="1" applyFill="1" applyBorder="1" applyAlignment="1">
      <alignment horizontal="left" vertical="top" wrapText="1"/>
    </xf>
    <xf numFmtId="0" fontId="4" fillId="2" borderId="1" xfId="0" applyNumberFormat="1" applyFont="1" applyFill="1" applyBorder="1" applyAlignment="1">
      <alignment horizontal="left" vertical="top" wrapText="1"/>
    </xf>
    <xf numFmtId="0" fontId="4" fillId="0" borderId="1" xfId="0" applyNumberFormat="1" applyFont="1" applyBorder="1" applyAlignment="1">
      <alignment horizontal="left" vertical="top" wrapText="1"/>
    </xf>
    <xf numFmtId="164" fontId="4" fillId="0" borderId="1" xfId="0" applyNumberFormat="1" applyFont="1" applyBorder="1" applyAlignment="1">
      <alignment horizontal="right" vertical="top" wrapText="1"/>
    </xf>
    <xf numFmtId="164" fontId="4" fillId="0" borderId="1" xfId="0" applyNumberFormat="1" applyFont="1" applyBorder="1" applyAlignment="1">
      <alignment horizontal="right" vertical="top"/>
    </xf>
    <xf numFmtId="0" fontId="5" fillId="2" borderId="1" xfId="0" applyFont="1" applyFill="1" applyBorder="1" applyAlignment="1">
      <alignment vertical="top"/>
    </xf>
    <xf numFmtId="0" fontId="11" fillId="2" borderId="1" xfId="0" applyFont="1" applyFill="1" applyBorder="1" applyAlignment="1">
      <alignment horizontal="left" vertical="top" wrapText="1"/>
    </xf>
    <xf numFmtId="0" fontId="11" fillId="2" borderId="1" xfId="0" applyFont="1" applyFill="1" applyBorder="1" applyAlignment="1">
      <alignment horizontal="left" vertical="center" wrapText="1"/>
    </xf>
    <xf numFmtId="43" fontId="11" fillId="2" borderId="1" xfId="1" applyFont="1" applyFill="1" applyBorder="1" applyAlignment="1">
      <alignment horizontal="left" vertical="center" wrapText="1"/>
    </xf>
    <xf numFmtId="0" fontId="11" fillId="2" borderId="1" xfId="0" applyFont="1" applyFill="1" applyBorder="1" applyAlignment="1">
      <alignment horizontal="center" vertical="center" wrapText="1"/>
    </xf>
    <xf numFmtId="0" fontId="4" fillId="2" borderId="1" xfId="0" applyFont="1" applyFill="1" applyBorder="1" applyAlignment="1">
      <alignment horizontal="center" vertical="top" wrapText="1"/>
    </xf>
    <xf numFmtId="0" fontId="7" fillId="2" borderId="1" xfId="0" applyFont="1" applyFill="1" applyBorder="1" applyAlignment="1">
      <alignment horizontal="center" vertical="top" wrapText="1"/>
    </xf>
    <xf numFmtId="0" fontId="4" fillId="2" borderId="1" xfId="0" applyFont="1" applyFill="1" applyBorder="1" applyAlignment="1">
      <alignment horizontal="center" wrapText="1"/>
    </xf>
    <xf numFmtId="0" fontId="4" fillId="2" borderId="1" xfId="0" applyFont="1" applyFill="1" applyBorder="1" applyAlignment="1">
      <alignment horizontal="center"/>
    </xf>
    <xf numFmtId="0" fontId="10" fillId="2" borderId="0" xfId="0" applyFont="1" applyFill="1" applyAlignment="1">
      <alignment wrapText="1"/>
    </xf>
    <xf numFmtId="0" fontId="10" fillId="2" borderId="0" xfId="0" applyFont="1" applyFill="1" applyAlignment="1">
      <alignment horizontal="center" wrapText="1"/>
    </xf>
    <xf numFmtId="0" fontId="1" fillId="2" borderId="0" xfId="0" applyFont="1" applyFill="1" applyAlignment="1">
      <alignment vertical="top" wrapText="1"/>
    </xf>
    <xf numFmtId="0" fontId="2" fillId="2" borderId="0" xfId="0" applyFont="1" applyFill="1" applyAlignment="1">
      <alignment vertical="top" wrapText="1"/>
    </xf>
    <xf numFmtId="0" fontId="1" fillId="2" borderId="0" xfId="0" applyFont="1" applyFill="1" applyBorder="1" applyAlignment="1">
      <alignment vertical="top" wrapText="1"/>
    </xf>
    <xf numFmtId="0" fontId="3" fillId="2" borderId="0" xfId="0" applyFont="1" applyFill="1" applyBorder="1" applyAlignment="1">
      <alignment horizontal="center" vertical="center" wrapText="1"/>
    </xf>
    <xf numFmtId="0" fontId="0" fillId="2" borderId="0" xfId="0" applyFill="1" applyBorder="1" applyAlignment="1">
      <alignment horizontal="center" vertical="center"/>
    </xf>
    <xf numFmtId="0" fontId="6" fillId="2" borderId="0" xfId="0" applyFont="1" applyFill="1" applyAlignment="1">
      <alignment horizontal="justify"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tabSelected="1" workbookViewId="0">
      <selection activeCell="C1" sqref="C1:H4"/>
    </sheetView>
  </sheetViews>
  <sheetFormatPr defaultRowHeight="15" x14ac:dyDescent="0.25"/>
  <cols>
    <col min="1" max="1" width="56.140625" style="1" customWidth="1"/>
    <col min="2" max="2" width="4.28515625" style="1" customWidth="1"/>
    <col min="3" max="3" width="4.85546875" style="1" customWidth="1"/>
    <col min="4" max="4" width="12.42578125" style="1" customWidth="1"/>
    <col min="5" max="5" width="4.5703125" style="1" customWidth="1"/>
    <col min="6" max="6" width="12.5703125" style="1" customWidth="1"/>
    <col min="7" max="7" width="9.5703125" style="1" bestFit="1" customWidth="1"/>
    <col min="8" max="8" width="8.5703125" style="1" customWidth="1"/>
    <col min="9" max="16384" width="9.140625" style="1"/>
  </cols>
  <sheetData>
    <row r="1" spans="1:9" ht="36.75" customHeight="1" x14ac:dyDescent="0.25">
      <c r="A1" s="35" t="s">
        <v>130</v>
      </c>
      <c r="B1" s="35"/>
      <c r="C1" s="36" t="s">
        <v>134</v>
      </c>
      <c r="D1" s="36"/>
      <c r="E1" s="36"/>
      <c r="F1" s="36"/>
      <c r="G1" s="36"/>
      <c r="H1" s="36"/>
    </row>
    <row r="2" spans="1:9" ht="28.5" customHeight="1" x14ac:dyDescent="0.25">
      <c r="A2" s="35"/>
      <c r="B2" s="35"/>
      <c r="C2" s="36"/>
      <c r="D2" s="36"/>
      <c r="E2" s="36"/>
      <c r="F2" s="36"/>
      <c r="G2" s="36"/>
      <c r="H2" s="36"/>
    </row>
    <row r="3" spans="1:9" ht="28.5" customHeight="1" x14ac:dyDescent="0.25">
      <c r="A3" s="35"/>
      <c r="B3" s="35"/>
      <c r="C3" s="36"/>
      <c r="D3" s="36"/>
      <c r="E3" s="36"/>
      <c r="F3" s="36"/>
      <c r="G3" s="36"/>
      <c r="H3" s="36"/>
    </row>
    <row r="4" spans="1:9" ht="28.5" customHeight="1" x14ac:dyDescent="0.25">
      <c r="A4" s="35"/>
      <c r="B4" s="35"/>
      <c r="C4" s="36"/>
      <c r="D4" s="36"/>
      <c r="E4" s="36"/>
      <c r="F4" s="36"/>
      <c r="G4" s="36"/>
      <c r="H4" s="36"/>
    </row>
    <row r="5" spans="1:9" x14ac:dyDescent="0.25">
      <c r="A5" s="38"/>
      <c r="B5" s="38"/>
      <c r="C5" s="38"/>
      <c r="D5" s="38"/>
      <c r="E5" s="38"/>
      <c r="F5" s="38"/>
      <c r="G5" s="2"/>
    </row>
    <row r="6" spans="1:9" ht="63.75" customHeight="1" x14ac:dyDescent="0.25">
      <c r="A6" s="40" t="s">
        <v>123</v>
      </c>
      <c r="B6" s="40"/>
      <c r="C6" s="40"/>
      <c r="D6" s="40"/>
      <c r="E6" s="40"/>
      <c r="F6" s="40"/>
      <c r="G6" s="41"/>
      <c r="H6" s="41"/>
    </row>
    <row r="7" spans="1:9" x14ac:dyDescent="0.25">
      <c r="A7" s="27" t="s">
        <v>0</v>
      </c>
      <c r="B7" s="28" t="s">
        <v>1</v>
      </c>
      <c r="C7" s="28" t="s">
        <v>2</v>
      </c>
      <c r="D7" s="29" t="s">
        <v>3</v>
      </c>
      <c r="E7" s="28" t="s">
        <v>4</v>
      </c>
      <c r="F7" s="30" t="s">
        <v>124</v>
      </c>
      <c r="G7" s="30" t="s">
        <v>125</v>
      </c>
      <c r="H7" s="30" t="s">
        <v>126</v>
      </c>
    </row>
    <row r="8" spans="1:9" x14ac:dyDescent="0.25">
      <c r="A8" s="31">
        <v>1</v>
      </c>
      <c r="B8" s="31">
        <v>2</v>
      </c>
      <c r="C8" s="31">
        <v>3</v>
      </c>
      <c r="D8" s="31">
        <v>4</v>
      </c>
      <c r="E8" s="31">
        <v>5</v>
      </c>
      <c r="F8" s="32">
        <v>6</v>
      </c>
      <c r="G8" s="33">
        <v>7</v>
      </c>
      <c r="H8" s="34">
        <v>8</v>
      </c>
    </row>
    <row r="9" spans="1:9" x14ac:dyDescent="0.25">
      <c r="A9" s="9" t="s">
        <v>5</v>
      </c>
      <c r="B9" s="10"/>
      <c r="C9" s="9"/>
      <c r="D9" s="9"/>
      <c r="E9" s="9"/>
      <c r="F9" s="5">
        <f>F10+F32+F35+F43+F53+F70+F74+F82+F79+F72+F24</f>
        <v>146190.49999999997</v>
      </c>
      <c r="G9" s="5">
        <f>G10+G32+G35+G43+G53+G70+G74+G82+G79+G72</f>
        <v>101972.64</v>
      </c>
      <c r="H9" s="5">
        <f>H10+H32+H35+H43+H53+H70+H74+H82+H79+H72</f>
        <v>104908.9</v>
      </c>
    </row>
    <row r="10" spans="1:9" ht="15" customHeight="1" x14ac:dyDescent="0.25">
      <c r="A10" s="9" t="s">
        <v>6</v>
      </c>
      <c r="B10" s="11" t="s">
        <v>7</v>
      </c>
      <c r="C10" s="11"/>
      <c r="D10" s="9"/>
      <c r="E10" s="9"/>
      <c r="F10" s="5">
        <f>F11+F13+F19+F25+F22</f>
        <v>17707.900000000001</v>
      </c>
      <c r="G10" s="5">
        <f>G11+G13+G19+G25+G22</f>
        <v>19076.34</v>
      </c>
      <c r="H10" s="5">
        <f>H11+H13+H19+H25+H22</f>
        <v>23690.7</v>
      </c>
    </row>
    <row r="11" spans="1:9" ht="27.75" customHeight="1" x14ac:dyDescent="0.25">
      <c r="A11" s="9" t="s">
        <v>8</v>
      </c>
      <c r="B11" s="11" t="s">
        <v>7</v>
      </c>
      <c r="C11" s="11" t="s">
        <v>37</v>
      </c>
      <c r="D11" s="9"/>
      <c r="E11" s="9"/>
      <c r="F11" s="5">
        <f>F12</f>
        <v>110</v>
      </c>
      <c r="G11" s="6">
        <f t="shared" ref="G11:H11" si="0">G12</f>
        <v>110</v>
      </c>
      <c r="H11" s="6">
        <f t="shared" si="0"/>
        <v>110</v>
      </c>
    </row>
    <row r="12" spans="1:9" ht="66.75" customHeight="1" x14ac:dyDescent="0.25">
      <c r="A12" s="9" t="s">
        <v>91</v>
      </c>
      <c r="B12" s="11" t="s">
        <v>7</v>
      </c>
      <c r="C12" s="11" t="s">
        <v>37</v>
      </c>
      <c r="D12" s="9" t="s">
        <v>92</v>
      </c>
      <c r="E12" s="9">
        <v>240</v>
      </c>
      <c r="F12" s="5">
        <v>110</v>
      </c>
      <c r="G12" s="5">
        <v>110</v>
      </c>
      <c r="H12" s="5">
        <v>110</v>
      </c>
    </row>
    <row r="13" spans="1:9" ht="42.75" customHeight="1" x14ac:dyDescent="0.25">
      <c r="A13" s="9" t="s">
        <v>11</v>
      </c>
      <c r="B13" s="11" t="s">
        <v>7</v>
      </c>
      <c r="C13" s="11" t="s">
        <v>12</v>
      </c>
      <c r="D13" s="9"/>
      <c r="E13" s="9"/>
      <c r="F13" s="5">
        <f>F14+F15+F17+F18+F16</f>
        <v>15245.300000000001</v>
      </c>
      <c r="G13" s="5">
        <f>G14+G15+G17+G18+G16</f>
        <v>15546.44</v>
      </c>
      <c r="H13" s="5">
        <f t="shared" ref="H13" si="1">H14+H15+H17+H18+H16</f>
        <v>16143</v>
      </c>
      <c r="I13" s="7"/>
    </row>
    <row r="14" spans="1:9" ht="78.75" customHeight="1" x14ac:dyDescent="0.25">
      <c r="A14" s="9" t="s">
        <v>10</v>
      </c>
      <c r="B14" s="11" t="s">
        <v>7</v>
      </c>
      <c r="C14" s="11" t="s">
        <v>12</v>
      </c>
      <c r="D14" s="9" t="s">
        <v>13</v>
      </c>
      <c r="E14" s="9">
        <v>120</v>
      </c>
      <c r="F14" s="5">
        <f>12943.6-30.5</f>
        <v>12913.1</v>
      </c>
      <c r="G14" s="6">
        <f>13440.3-30.5</f>
        <v>13409.8</v>
      </c>
      <c r="H14" s="12">
        <f>13998.4-30.5-0.1</f>
        <v>13967.8</v>
      </c>
    </row>
    <row r="15" spans="1:9" ht="78" customHeight="1" x14ac:dyDescent="0.25">
      <c r="A15" s="9" t="s">
        <v>14</v>
      </c>
      <c r="B15" s="11" t="s">
        <v>7</v>
      </c>
      <c r="C15" s="11" t="s">
        <v>12</v>
      </c>
      <c r="D15" s="9" t="s">
        <v>15</v>
      </c>
      <c r="E15" s="9">
        <v>240</v>
      </c>
      <c r="F15" s="5">
        <v>2025.6</v>
      </c>
      <c r="G15" s="6">
        <v>1820.04</v>
      </c>
      <c r="H15" s="12">
        <v>1848.2</v>
      </c>
    </row>
    <row r="16" spans="1:9" ht="94.5" customHeight="1" x14ac:dyDescent="0.25">
      <c r="A16" s="13" t="s">
        <v>98</v>
      </c>
      <c r="B16" s="11" t="s">
        <v>7</v>
      </c>
      <c r="C16" s="11" t="s">
        <v>12</v>
      </c>
      <c r="D16" s="9" t="s">
        <v>99</v>
      </c>
      <c r="E16" s="9">
        <v>120</v>
      </c>
      <c r="F16" s="5">
        <v>55.8</v>
      </c>
      <c r="G16" s="5">
        <v>55.8</v>
      </c>
      <c r="H16" s="5">
        <v>55.8</v>
      </c>
    </row>
    <row r="17" spans="1:8" ht="144" customHeight="1" x14ac:dyDescent="0.25">
      <c r="A17" s="9" t="s">
        <v>16</v>
      </c>
      <c r="B17" s="11" t="s">
        <v>7</v>
      </c>
      <c r="C17" s="11" t="s">
        <v>12</v>
      </c>
      <c r="D17" s="9" t="s">
        <v>17</v>
      </c>
      <c r="E17" s="9">
        <v>240</v>
      </c>
      <c r="F17" s="5">
        <v>0.2</v>
      </c>
      <c r="G17" s="6">
        <v>0.2</v>
      </c>
      <c r="H17" s="12">
        <v>0.2</v>
      </c>
    </row>
    <row r="18" spans="1:8" ht="105.75" customHeight="1" x14ac:dyDescent="0.25">
      <c r="A18" s="9" t="s">
        <v>18</v>
      </c>
      <c r="B18" s="11" t="s">
        <v>7</v>
      </c>
      <c r="C18" s="11" t="s">
        <v>12</v>
      </c>
      <c r="D18" s="9" t="s">
        <v>19</v>
      </c>
      <c r="E18" s="9">
        <v>540</v>
      </c>
      <c r="F18" s="5">
        <v>250.6</v>
      </c>
      <c r="G18" s="6">
        <v>260.60000000000002</v>
      </c>
      <c r="H18" s="12">
        <v>271</v>
      </c>
    </row>
    <row r="19" spans="1:8" ht="27" customHeight="1" x14ac:dyDescent="0.25">
      <c r="A19" s="9" t="s">
        <v>20</v>
      </c>
      <c r="B19" s="11" t="s">
        <v>7</v>
      </c>
      <c r="C19" s="11" t="s">
        <v>21</v>
      </c>
      <c r="D19" s="9"/>
      <c r="E19" s="9"/>
      <c r="F19" s="5">
        <f>F20+F21</f>
        <v>301.8</v>
      </c>
      <c r="G19" s="5">
        <f t="shared" ref="G19:H19" si="2">G20+G21</f>
        <v>310.39999999999998</v>
      </c>
      <c r="H19" s="5">
        <f t="shared" si="2"/>
        <v>325</v>
      </c>
    </row>
    <row r="20" spans="1:8" ht="69" customHeight="1" x14ac:dyDescent="0.25">
      <c r="A20" s="9" t="s">
        <v>22</v>
      </c>
      <c r="B20" s="11" t="s">
        <v>7</v>
      </c>
      <c r="C20" s="11" t="s">
        <v>21</v>
      </c>
      <c r="D20" s="9" t="s">
        <v>23</v>
      </c>
      <c r="E20" s="9">
        <v>540</v>
      </c>
      <c r="F20" s="5">
        <v>87.3</v>
      </c>
      <c r="G20" s="6">
        <v>90.7</v>
      </c>
      <c r="H20" s="12">
        <v>93.9</v>
      </c>
    </row>
    <row r="21" spans="1:8" ht="69" customHeight="1" x14ac:dyDescent="0.25">
      <c r="A21" s="9" t="s">
        <v>107</v>
      </c>
      <c r="B21" s="11" t="s">
        <v>7</v>
      </c>
      <c r="C21" s="11" t="s">
        <v>21</v>
      </c>
      <c r="D21" s="9" t="s">
        <v>108</v>
      </c>
      <c r="E21" s="9">
        <v>540</v>
      </c>
      <c r="F21" s="5">
        <v>214.5</v>
      </c>
      <c r="G21" s="6">
        <v>219.7</v>
      </c>
      <c r="H21" s="12">
        <v>231.1</v>
      </c>
    </row>
    <row r="22" spans="1:8" ht="16.5" customHeight="1" x14ac:dyDescent="0.25">
      <c r="A22" s="9" t="s">
        <v>103</v>
      </c>
      <c r="B22" s="11" t="s">
        <v>7</v>
      </c>
      <c r="C22" s="11" t="s">
        <v>24</v>
      </c>
      <c r="D22" s="9"/>
      <c r="E22" s="9"/>
      <c r="F22" s="5">
        <f>F23</f>
        <v>0</v>
      </c>
      <c r="G22" s="5">
        <f t="shared" ref="G22" si="3">G23</f>
        <v>0</v>
      </c>
      <c r="H22" s="5">
        <v>1365.9</v>
      </c>
    </row>
    <row r="23" spans="1:8" ht="146.25" customHeight="1" x14ac:dyDescent="0.25">
      <c r="A23" s="9" t="s">
        <v>104</v>
      </c>
      <c r="B23" s="11" t="s">
        <v>7</v>
      </c>
      <c r="C23" s="11" t="s">
        <v>24</v>
      </c>
      <c r="D23" s="9" t="s">
        <v>105</v>
      </c>
      <c r="E23" s="9">
        <v>880</v>
      </c>
      <c r="F23" s="5"/>
      <c r="G23" s="6">
        <v>0</v>
      </c>
      <c r="H23" s="12">
        <v>1365.9</v>
      </c>
    </row>
    <row r="24" spans="1:8" ht="24.75" customHeight="1" x14ac:dyDescent="0.25">
      <c r="A24" s="9" t="s">
        <v>131</v>
      </c>
      <c r="B24" s="11" t="s">
        <v>7</v>
      </c>
      <c r="C24" s="11">
        <v>11</v>
      </c>
      <c r="D24" s="9">
        <v>9990090110</v>
      </c>
      <c r="E24" s="9">
        <v>880</v>
      </c>
      <c r="F24" s="5">
        <v>2000</v>
      </c>
      <c r="G24" s="5">
        <v>0</v>
      </c>
      <c r="H24" s="5">
        <v>0</v>
      </c>
    </row>
    <row r="25" spans="1:8" ht="18" customHeight="1" x14ac:dyDescent="0.25">
      <c r="A25" s="9" t="s">
        <v>25</v>
      </c>
      <c r="B25" s="11" t="s">
        <v>7</v>
      </c>
      <c r="C25" s="11" t="s">
        <v>26</v>
      </c>
      <c r="D25" s="9"/>
      <c r="E25" s="9"/>
      <c r="F25" s="5">
        <f>F26+F27+F28+F29+F30+F31</f>
        <v>2050.8000000000002</v>
      </c>
      <c r="G25" s="5">
        <f>G26+G27+G28+G29+G30+G31</f>
        <v>3109.5</v>
      </c>
      <c r="H25" s="5">
        <f>H26+H27+H28+H29+H30+H31</f>
        <v>5746.8</v>
      </c>
    </row>
    <row r="26" spans="1:8" ht="95.25" customHeight="1" x14ac:dyDescent="0.25">
      <c r="A26" s="9" t="s">
        <v>27</v>
      </c>
      <c r="B26" s="11" t="s">
        <v>7</v>
      </c>
      <c r="C26" s="11" t="s">
        <v>26</v>
      </c>
      <c r="D26" s="9" t="s">
        <v>28</v>
      </c>
      <c r="E26" s="9">
        <v>240</v>
      </c>
      <c r="F26" s="5">
        <v>230</v>
      </c>
      <c r="G26" s="5">
        <v>230</v>
      </c>
      <c r="H26" s="5">
        <v>230</v>
      </c>
    </row>
    <row r="27" spans="1:8" ht="76.5" x14ac:dyDescent="0.25">
      <c r="A27" s="9" t="s">
        <v>30</v>
      </c>
      <c r="B27" s="11" t="s">
        <v>7</v>
      </c>
      <c r="C27" s="11">
        <v>13</v>
      </c>
      <c r="D27" s="9" t="s">
        <v>29</v>
      </c>
      <c r="E27" s="9">
        <v>850</v>
      </c>
      <c r="F27" s="5">
        <v>90</v>
      </c>
      <c r="G27" s="5">
        <v>90</v>
      </c>
      <c r="H27" s="5">
        <v>90</v>
      </c>
    </row>
    <row r="28" spans="1:8" ht="72" customHeight="1" x14ac:dyDescent="0.25">
      <c r="A28" s="9" t="s">
        <v>31</v>
      </c>
      <c r="B28" s="11" t="s">
        <v>7</v>
      </c>
      <c r="C28" s="11">
        <v>13</v>
      </c>
      <c r="D28" s="9" t="s">
        <v>32</v>
      </c>
      <c r="E28" s="9">
        <v>540</v>
      </c>
      <c r="F28" s="5">
        <v>128.19999999999999</v>
      </c>
      <c r="G28" s="6">
        <v>133.4</v>
      </c>
      <c r="H28" s="12">
        <v>138.69999999999999</v>
      </c>
    </row>
    <row r="29" spans="1:8" ht="93.75" customHeight="1" x14ac:dyDescent="0.25">
      <c r="A29" s="9" t="s">
        <v>33</v>
      </c>
      <c r="B29" s="11" t="s">
        <v>7</v>
      </c>
      <c r="C29" s="11" t="s">
        <v>26</v>
      </c>
      <c r="D29" s="9" t="s">
        <v>34</v>
      </c>
      <c r="E29" s="9">
        <v>540</v>
      </c>
      <c r="F29" s="5">
        <v>102.6</v>
      </c>
      <c r="G29" s="6">
        <v>106.7</v>
      </c>
      <c r="H29" s="12">
        <v>110.9</v>
      </c>
    </row>
    <row r="30" spans="1:8" ht="80.25" customHeight="1" x14ac:dyDescent="0.25">
      <c r="A30" s="9" t="s">
        <v>30</v>
      </c>
      <c r="B30" s="11" t="s">
        <v>7</v>
      </c>
      <c r="C30" s="11">
        <v>13</v>
      </c>
      <c r="D30" s="9" t="s">
        <v>29</v>
      </c>
      <c r="E30" s="9">
        <v>830</v>
      </c>
      <c r="F30" s="5">
        <v>1500</v>
      </c>
      <c r="G30" s="6">
        <v>0</v>
      </c>
      <c r="H30" s="12">
        <v>0</v>
      </c>
    </row>
    <row r="31" spans="1:8" ht="48" customHeight="1" x14ac:dyDescent="0.25">
      <c r="A31" s="9" t="s">
        <v>106</v>
      </c>
      <c r="B31" s="11" t="s">
        <v>7</v>
      </c>
      <c r="C31" s="11">
        <v>13</v>
      </c>
      <c r="D31" s="14" t="s">
        <v>102</v>
      </c>
      <c r="E31" s="9">
        <v>880</v>
      </c>
      <c r="F31" s="5">
        <v>0</v>
      </c>
      <c r="G31" s="6">
        <v>2549.4</v>
      </c>
      <c r="H31" s="12">
        <v>5177.2</v>
      </c>
    </row>
    <row r="32" spans="1:8" ht="17.25" customHeight="1" x14ac:dyDescent="0.25">
      <c r="A32" s="9" t="s">
        <v>35</v>
      </c>
      <c r="B32" s="11" t="s">
        <v>9</v>
      </c>
      <c r="C32" s="11"/>
      <c r="D32" s="9"/>
      <c r="E32" s="9"/>
      <c r="F32" s="5">
        <f>F33:F33</f>
        <v>352.6</v>
      </c>
      <c r="G32" s="5">
        <f t="shared" ref="G32:H33" si="4">G33:G33</f>
        <v>387.4</v>
      </c>
      <c r="H32" s="5">
        <f t="shared" si="4"/>
        <v>422.8</v>
      </c>
    </row>
    <row r="33" spans="1:8" ht="18.75" customHeight="1" x14ac:dyDescent="0.25">
      <c r="A33" s="9" t="s">
        <v>36</v>
      </c>
      <c r="B33" s="11" t="s">
        <v>9</v>
      </c>
      <c r="C33" s="11" t="s">
        <v>37</v>
      </c>
      <c r="D33" s="9"/>
      <c r="E33" s="9"/>
      <c r="F33" s="5">
        <f>F34:F34</f>
        <v>352.6</v>
      </c>
      <c r="G33" s="5">
        <f t="shared" si="4"/>
        <v>387.4</v>
      </c>
      <c r="H33" s="5">
        <f t="shared" si="4"/>
        <v>422.8</v>
      </c>
    </row>
    <row r="34" spans="1:8" ht="56.25" customHeight="1" x14ac:dyDescent="0.25">
      <c r="A34" s="9" t="s">
        <v>38</v>
      </c>
      <c r="B34" s="11" t="s">
        <v>9</v>
      </c>
      <c r="C34" s="11" t="s">
        <v>37</v>
      </c>
      <c r="D34" s="9" t="s">
        <v>39</v>
      </c>
      <c r="E34" s="9">
        <v>120</v>
      </c>
      <c r="F34" s="6">
        <v>352.6</v>
      </c>
      <c r="G34" s="12">
        <v>387.4</v>
      </c>
      <c r="H34" s="12">
        <v>422.8</v>
      </c>
    </row>
    <row r="35" spans="1:8" ht="26.25" customHeight="1" x14ac:dyDescent="0.25">
      <c r="A35" s="9" t="s">
        <v>86</v>
      </c>
      <c r="B35" s="11" t="s">
        <v>37</v>
      </c>
      <c r="C35" s="15"/>
      <c r="D35" s="9"/>
      <c r="E35" s="9"/>
      <c r="F35" s="5">
        <f>F41+F36</f>
        <v>65</v>
      </c>
      <c r="G35" s="5">
        <f t="shared" ref="G35:H35" si="5">G41+G36</f>
        <v>65</v>
      </c>
      <c r="H35" s="5">
        <f t="shared" si="5"/>
        <v>65</v>
      </c>
    </row>
    <row r="36" spans="1:8" customFormat="1" ht="41.25" hidden="1" customHeight="1" thickBot="1" x14ac:dyDescent="0.25">
      <c r="A36" s="9" t="s">
        <v>109</v>
      </c>
      <c r="B36" s="16" t="s">
        <v>37</v>
      </c>
      <c r="C36" s="16" t="s">
        <v>110</v>
      </c>
      <c r="D36" s="17"/>
      <c r="E36" s="17"/>
      <c r="F36" s="18">
        <f>F37+F38+F39+F40</f>
        <v>0</v>
      </c>
      <c r="G36" s="18">
        <f t="shared" ref="G36:H36" si="6">G37+G38+G39+G40</f>
        <v>0</v>
      </c>
      <c r="H36" s="18">
        <f t="shared" si="6"/>
        <v>0</v>
      </c>
    </row>
    <row r="37" spans="1:8" customFormat="1" ht="97.5" hidden="1" customHeight="1" thickBot="1" x14ac:dyDescent="0.25">
      <c r="A37" s="13" t="s">
        <v>111</v>
      </c>
      <c r="B37" s="16" t="s">
        <v>37</v>
      </c>
      <c r="C37" s="16" t="s">
        <v>110</v>
      </c>
      <c r="D37" s="9" t="s">
        <v>112</v>
      </c>
      <c r="E37" s="17">
        <v>240</v>
      </c>
      <c r="F37" s="18"/>
      <c r="G37" s="18"/>
      <c r="H37" s="18"/>
    </row>
    <row r="38" spans="1:8" customFormat="1" ht="97.5" hidden="1" customHeight="1" thickBot="1" x14ac:dyDescent="0.25">
      <c r="A38" s="13" t="s">
        <v>111</v>
      </c>
      <c r="B38" s="16" t="s">
        <v>37</v>
      </c>
      <c r="C38" s="16" t="s">
        <v>110</v>
      </c>
      <c r="D38" s="9" t="s">
        <v>113</v>
      </c>
      <c r="E38" s="17">
        <v>240</v>
      </c>
      <c r="F38" s="18"/>
      <c r="G38" s="18"/>
      <c r="H38" s="18"/>
    </row>
    <row r="39" spans="1:8" customFormat="1" ht="97.5" hidden="1" customHeight="1" thickBot="1" x14ac:dyDescent="0.25">
      <c r="A39" s="13" t="s">
        <v>111</v>
      </c>
      <c r="B39" s="16" t="s">
        <v>37</v>
      </c>
      <c r="C39" s="16" t="s">
        <v>110</v>
      </c>
      <c r="D39" s="9" t="s">
        <v>114</v>
      </c>
      <c r="E39" s="17">
        <v>240</v>
      </c>
      <c r="F39" s="18"/>
      <c r="G39" s="18"/>
      <c r="H39" s="18"/>
    </row>
    <row r="40" spans="1:8" customFormat="1" ht="97.5" hidden="1" customHeight="1" thickBot="1" x14ac:dyDescent="0.25">
      <c r="A40" s="13" t="s">
        <v>111</v>
      </c>
      <c r="B40" s="16" t="s">
        <v>37</v>
      </c>
      <c r="C40" s="16" t="s">
        <v>110</v>
      </c>
      <c r="D40" s="9" t="s">
        <v>115</v>
      </c>
      <c r="E40" s="17">
        <v>240</v>
      </c>
      <c r="F40" s="18"/>
      <c r="G40" s="18"/>
      <c r="H40" s="18"/>
    </row>
    <row r="41" spans="1:8" ht="14.25" customHeight="1" x14ac:dyDescent="0.25">
      <c r="A41" s="9" t="s">
        <v>40</v>
      </c>
      <c r="B41" s="11" t="s">
        <v>37</v>
      </c>
      <c r="C41" s="11" t="s">
        <v>41</v>
      </c>
      <c r="D41" s="10"/>
      <c r="E41" s="10"/>
      <c r="F41" s="5">
        <f>F42:F42</f>
        <v>65</v>
      </c>
      <c r="G41" s="5">
        <f t="shared" ref="G41:H41" si="7">G42:G42</f>
        <v>65</v>
      </c>
      <c r="H41" s="5">
        <f t="shared" si="7"/>
        <v>65</v>
      </c>
    </row>
    <row r="42" spans="1:8" ht="77.25" customHeight="1" x14ac:dyDescent="0.25">
      <c r="A42" s="9" t="s">
        <v>42</v>
      </c>
      <c r="B42" s="11" t="s">
        <v>37</v>
      </c>
      <c r="C42" s="11">
        <v>10</v>
      </c>
      <c r="D42" s="9" t="s">
        <v>43</v>
      </c>
      <c r="E42" s="9">
        <v>240</v>
      </c>
      <c r="F42" s="5">
        <v>65</v>
      </c>
      <c r="G42" s="5">
        <v>65</v>
      </c>
      <c r="H42" s="5">
        <v>65</v>
      </c>
    </row>
    <row r="43" spans="1:8" x14ac:dyDescent="0.25">
      <c r="A43" s="19" t="s">
        <v>44</v>
      </c>
      <c r="B43" s="11" t="s">
        <v>12</v>
      </c>
      <c r="C43" s="20"/>
      <c r="D43" s="10"/>
      <c r="E43" s="10"/>
      <c r="F43" s="5">
        <f>F44+F51</f>
        <v>40928.699999999997</v>
      </c>
      <c r="G43" s="5">
        <f>G44+G51</f>
        <v>11222.9</v>
      </c>
      <c r="H43" s="5">
        <f>H44+H51</f>
        <v>10051.200000000001</v>
      </c>
    </row>
    <row r="44" spans="1:8" ht="18" customHeight="1" x14ac:dyDescent="0.25">
      <c r="A44" s="9" t="s">
        <v>45</v>
      </c>
      <c r="B44" s="11" t="s">
        <v>12</v>
      </c>
      <c r="C44" s="21" t="s">
        <v>84</v>
      </c>
      <c r="D44" s="10"/>
      <c r="E44" s="10"/>
      <c r="F44" s="5">
        <f>F45+F46+F47+F48+F49+F50</f>
        <v>40328.699999999997</v>
      </c>
      <c r="G44" s="5">
        <f t="shared" ref="G44:H44" si="8">G45+G46+G47+G48+G49+G50</f>
        <v>11062.9</v>
      </c>
      <c r="H44" s="5">
        <f t="shared" si="8"/>
        <v>9891.2000000000007</v>
      </c>
    </row>
    <row r="45" spans="1:8" ht="83.25" hidden="1" customHeight="1" thickBot="1" x14ac:dyDescent="0.25">
      <c r="A45" s="9" t="s">
        <v>90</v>
      </c>
      <c r="B45" s="11" t="s">
        <v>12</v>
      </c>
      <c r="C45" s="21" t="s">
        <v>84</v>
      </c>
      <c r="D45" s="9" t="s">
        <v>87</v>
      </c>
      <c r="E45" s="9">
        <v>240</v>
      </c>
      <c r="F45" s="5">
        <v>0</v>
      </c>
      <c r="G45" s="6">
        <v>0</v>
      </c>
      <c r="H45" s="12">
        <v>0</v>
      </c>
    </row>
    <row r="46" spans="1:8" ht="77.25" hidden="1" customHeight="1" thickBot="1" x14ac:dyDescent="0.25">
      <c r="A46" s="9" t="s">
        <v>90</v>
      </c>
      <c r="B46" s="11" t="s">
        <v>12</v>
      </c>
      <c r="C46" s="21" t="s">
        <v>84</v>
      </c>
      <c r="D46" s="9" t="s">
        <v>88</v>
      </c>
      <c r="E46" s="9">
        <v>240</v>
      </c>
      <c r="F46" s="5">
        <v>0</v>
      </c>
      <c r="G46" s="6">
        <v>0</v>
      </c>
      <c r="H46" s="12">
        <v>0</v>
      </c>
    </row>
    <row r="47" spans="1:8" ht="127.5" hidden="1" customHeight="1" thickBot="1" x14ac:dyDescent="0.25">
      <c r="A47" s="9" t="s">
        <v>81</v>
      </c>
      <c r="B47" s="11" t="s">
        <v>12</v>
      </c>
      <c r="C47" s="21" t="s">
        <v>84</v>
      </c>
      <c r="D47" s="9" t="s">
        <v>80</v>
      </c>
      <c r="E47" s="9">
        <v>240</v>
      </c>
      <c r="F47" s="5">
        <v>0</v>
      </c>
      <c r="G47" s="6"/>
      <c r="H47" s="12"/>
    </row>
    <row r="48" spans="1:8" ht="122.25" hidden="1" customHeight="1" thickBot="1" x14ac:dyDescent="0.25">
      <c r="A48" s="9" t="s">
        <v>81</v>
      </c>
      <c r="B48" s="22" t="s">
        <v>83</v>
      </c>
      <c r="C48" s="21" t="s">
        <v>84</v>
      </c>
      <c r="D48" s="11" t="s">
        <v>82</v>
      </c>
      <c r="E48" s="9">
        <v>240</v>
      </c>
      <c r="F48" s="5">
        <v>0</v>
      </c>
      <c r="G48" s="6"/>
      <c r="H48" s="12"/>
    </row>
    <row r="49" spans="1:9" ht="82.5" customHeight="1" x14ac:dyDescent="0.25">
      <c r="A49" s="13" t="s">
        <v>90</v>
      </c>
      <c r="B49" s="22" t="s">
        <v>83</v>
      </c>
      <c r="C49" s="21" t="s">
        <v>84</v>
      </c>
      <c r="D49" s="11" t="s">
        <v>89</v>
      </c>
      <c r="E49" s="9">
        <v>240</v>
      </c>
      <c r="F49" s="5">
        <v>28118.1</v>
      </c>
      <c r="G49" s="12">
        <f>11062.9-7462.9</f>
        <v>3600</v>
      </c>
      <c r="H49" s="12">
        <v>3500</v>
      </c>
    </row>
    <row r="50" spans="1:9" ht="90.75" customHeight="1" x14ac:dyDescent="0.25">
      <c r="A50" s="9" t="s">
        <v>129</v>
      </c>
      <c r="B50" s="22" t="s">
        <v>83</v>
      </c>
      <c r="C50" s="21" t="s">
        <v>84</v>
      </c>
      <c r="D50" s="11" t="s">
        <v>132</v>
      </c>
      <c r="E50" s="9">
        <v>240</v>
      </c>
      <c r="F50" s="5">
        <v>12210.6</v>
      </c>
      <c r="G50" s="6">
        <v>7462.9</v>
      </c>
      <c r="H50" s="12">
        <v>6391.2</v>
      </c>
    </row>
    <row r="51" spans="1:9" ht="16.5" customHeight="1" x14ac:dyDescent="0.25">
      <c r="A51" s="9" t="s">
        <v>48</v>
      </c>
      <c r="B51" s="22" t="s">
        <v>12</v>
      </c>
      <c r="C51" s="22" t="s">
        <v>49</v>
      </c>
      <c r="D51" s="9"/>
      <c r="E51" s="9"/>
      <c r="F51" s="5">
        <f>F52</f>
        <v>600</v>
      </c>
      <c r="G51" s="5">
        <f t="shared" ref="G51:H51" si="9">G52</f>
        <v>160</v>
      </c>
      <c r="H51" s="5">
        <f t="shared" si="9"/>
        <v>160</v>
      </c>
    </row>
    <row r="52" spans="1:9" ht="64.5" customHeight="1" x14ac:dyDescent="0.25">
      <c r="A52" s="9" t="s">
        <v>50</v>
      </c>
      <c r="B52" s="22" t="s">
        <v>12</v>
      </c>
      <c r="C52" s="22" t="s">
        <v>49</v>
      </c>
      <c r="D52" s="9" t="s">
        <v>51</v>
      </c>
      <c r="E52" s="9">
        <v>240</v>
      </c>
      <c r="F52" s="5">
        <v>600</v>
      </c>
      <c r="G52" s="5">
        <v>160</v>
      </c>
      <c r="H52" s="5">
        <v>160</v>
      </c>
    </row>
    <row r="53" spans="1:9" ht="18.75" customHeight="1" x14ac:dyDescent="0.25">
      <c r="A53" s="9" t="s">
        <v>52</v>
      </c>
      <c r="B53" s="22" t="s">
        <v>53</v>
      </c>
      <c r="C53" s="22"/>
      <c r="D53" s="9"/>
      <c r="E53" s="9"/>
      <c r="F53" s="5">
        <f>F54+F59+F64</f>
        <v>47293.7</v>
      </c>
      <c r="G53" s="5">
        <f>G54+G59+G64</f>
        <v>28030.2</v>
      </c>
      <c r="H53" s="5">
        <f>H54+H59+H64</f>
        <v>24960.799999999999</v>
      </c>
    </row>
    <row r="54" spans="1:9" ht="17.25" customHeight="1" x14ac:dyDescent="0.25">
      <c r="A54" s="9" t="s">
        <v>54</v>
      </c>
      <c r="B54" s="22" t="s">
        <v>53</v>
      </c>
      <c r="C54" s="22" t="s">
        <v>7</v>
      </c>
      <c r="D54" s="9"/>
      <c r="E54" s="9"/>
      <c r="F54" s="5">
        <f>F55+F56+F57+F58</f>
        <v>8400</v>
      </c>
      <c r="G54" s="5">
        <f t="shared" ref="G54:H54" si="10">G55+G56+G57+G58</f>
        <v>0</v>
      </c>
      <c r="H54" s="5">
        <f t="shared" si="10"/>
        <v>0</v>
      </c>
    </row>
    <row r="55" spans="1:9" ht="91.5" customHeight="1" x14ac:dyDescent="0.25">
      <c r="A55" s="9" t="s">
        <v>55</v>
      </c>
      <c r="B55" s="22" t="s">
        <v>53</v>
      </c>
      <c r="C55" s="22" t="s">
        <v>7</v>
      </c>
      <c r="D55" s="9" t="s">
        <v>56</v>
      </c>
      <c r="E55" s="9">
        <v>240</v>
      </c>
      <c r="F55" s="5">
        <v>8400</v>
      </c>
      <c r="G55" s="6"/>
      <c r="H55" s="12"/>
    </row>
    <row r="56" spans="1:9" ht="91.5" hidden="1" customHeight="1" x14ac:dyDescent="0.25">
      <c r="A56" s="9" t="s">
        <v>55</v>
      </c>
      <c r="B56" s="22" t="s">
        <v>53</v>
      </c>
      <c r="C56" s="22" t="s">
        <v>7</v>
      </c>
      <c r="D56" s="9" t="s">
        <v>56</v>
      </c>
      <c r="E56" s="9">
        <v>240</v>
      </c>
      <c r="F56" s="5"/>
      <c r="G56" s="6"/>
      <c r="H56" s="12"/>
    </row>
    <row r="57" spans="1:9" ht="127.5" hidden="1" customHeight="1" x14ac:dyDescent="0.25">
      <c r="A57" s="9" t="s">
        <v>121</v>
      </c>
      <c r="B57" s="22" t="s">
        <v>53</v>
      </c>
      <c r="C57" s="22" t="s">
        <v>7</v>
      </c>
      <c r="D57" s="9" t="s">
        <v>122</v>
      </c>
      <c r="E57" s="9">
        <v>410</v>
      </c>
      <c r="F57" s="5"/>
      <c r="G57" s="6">
        <v>0</v>
      </c>
      <c r="H57" s="12">
        <v>0</v>
      </c>
    </row>
    <row r="58" spans="1:9" ht="127.5" hidden="1" customHeight="1" x14ac:dyDescent="0.25">
      <c r="A58" s="9" t="s">
        <v>120</v>
      </c>
      <c r="B58" s="22" t="s">
        <v>53</v>
      </c>
      <c r="C58" s="22" t="s">
        <v>7</v>
      </c>
      <c r="D58" s="9" t="s">
        <v>122</v>
      </c>
      <c r="E58" s="9">
        <v>410</v>
      </c>
      <c r="F58" s="5"/>
      <c r="G58" s="6">
        <v>0</v>
      </c>
      <c r="H58" s="12">
        <v>0</v>
      </c>
    </row>
    <row r="59" spans="1:9" ht="15" customHeight="1" x14ac:dyDescent="0.25">
      <c r="A59" s="9" t="s">
        <v>57</v>
      </c>
      <c r="B59" s="22" t="s">
        <v>53</v>
      </c>
      <c r="C59" s="22" t="s">
        <v>9</v>
      </c>
      <c r="D59" s="9"/>
      <c r="E59" s="9"/>
      <c r="F59" s="5">
        <f>SUM(F60:F63)</f>
        <v>8108.5</v>
      </c>
      <c r="G59" s="5">
        <f>SUM(G60:G63)</f>
        <v>1795.8</v>
      </c>
      <c r="H59" s="5">
        <f>SUM(H60:H63)</f>
        <v>1800.8</v>
      </c>
      <c r="I59" s="7"/>
    </row>
    <row r="60" spans="1:9" ht="80.25" customHeight="1" x14ac:dyDescent="0.25">
      <c r="A60" s="9" t="s">
        <v>58</v>
      </c>
      <c r="B60" s="22" t="s">
        <v>53</v>
      </c>
      <c r="C60" s="22" t="s">
        <v>9</v>
      </c>
      <c r="D60" s="9" t="s">
        <v>59</v>
      </c>
      <c r="E60" s="9">
        <v>240</v>
      </c>
      <c r="F60" s="5">
        <v>1170</v>
      </c>
      <c r="G60" s="6">
        <v>175</v>
      </c>
      <c r="H60" s="12">
        <v>180</v>
      </c>
    </row>
    <row r="61" spans="1:9" ht="80.25" customHeight="1" x14ac:dyDescent="0.25">
      <c r="A61" s="9" t="s">
        <v>58</v>
      </c>
      <c r="B61" s="22" t="s">
        <v>53</v>
      </c>
      <c r="C61" s="22" t="s">
        <v>9</v>
      </c>
      <c r="D61" s="9" t="s">
        <v>133</v>
      </c>
      <c r="E61" s="9">
        <v>830</v>
      </c>
      <c r="F61" s="5">
        <v>100</v>
      </c>
      <c r="G61" s="6"/>
      <c r="H61" s="12"/>
    </row>
    <row r="62" spans="1:9" ht="107.25" customHeight="1" x14ac:dyDescent="0.25">
      <c r="A62" s="9" t="s">
        <v>94</v>
      </c>
      <c r="B62" s="22" t="s">
        <v>53</v>
      </c>
      <c r="C62" s="22" t="s">
        <v>9</v>
      </c>
      <c r="D62" s="9" t="s">
        <v>93</v>
      </c>
      <c r="E62" s="9">
        <v>810</v>
      </c>
      <c r="F62" s="5">
        <f>3901.6+2620.5</f>
        <v>6522.1</v>
      </c>
      <c r="G62" s="5">
        <v>1499.2</v>
      </c>
      <c r="H62" s="5">
        <v>1499.2</v>
      </c>
    </row>
    <row r="63" spans="1:9" ht="102" customHeight="1" x14ac:dyDescent="0.25">
      <c r="A63" s="9" t="s">
        <v>94</v>
      </c>
      <c r="B63" s="22" t="s">
        <v>53</v>
      </c>
      <c r="C63" s="22" t="s">
        <v>9</v>
      </c>
      <c r="D63" s="9" t="s">
        <v>93</v>
      </c>
      <c r="E63" s="9">
        <v>810</v>
      </c>
      <c r="F63" s="5">
        <v>316.39999999999998</v>
      </c>
      <c r="G63" s="5">
        <v>121.6</v>
      </c>
      <c r="H63" s="5">
        <v>121.6</v>
      </c>
    </row>
    <row r="64" spans="1:9" ht="15" customHeight="1" x14ac:dyDescent="0.25">
      <c r="A64" s="9" t="s">
        <v>60</v>
      </c>
      <c r="B64" s="22" t="s">
        <v>53</v>
      </c>
      <c r="C64" s="22" t="s">
        <v>37</v>
      </c>
      <c r="D64" s="9"/>
      <c r="E64" s="9"/>
      <c r="F64" s="5">
        <f>F65+F66+F69+F67+F68</f>
        <v>30785.199999999997</v>
      </c>
      <c r="G64" s="5">
        <f t="shared" ref="G64:H64" si="11">G65+G66+G69+G67+G68</f>
        <v>26234.400000000001</v>
      </c>
      <c r="H64" s="5">
        <f t="shared" si="11"/>
        <v>23160</v>
      </c>
      <c r="I64" s="7"/>
    </row>
    <row r="65" spans="1:9" ht="66.75" customHeight="1" x14ac:dyDescent="0.25">
      <c r="A65" s="9" t="s">
        <v>61</v>
      </c>
      <c r="B65" s="22" t="s">
        <v>53</v>
      </c>
      <c r="C65" s="22" t="s">
        <v>37</v>
      </c>
      <c r="D65" s="9" t="s">
        <v>62</v>
      </c>
      <c r="E65" s="9">
        <v>240</v>
      </c>
      <c r="F65" s="5">
        <v>9471.4</v>
      </c>
      <c r="G65" s="6">
        <v>8795.1</v>
      </c>
      <c r="H65" s="12">
        <f>7134.8+3000</f>
        <v>10134.799999999999</v>
      </c>
    </row>
    <row r="66" spans="1:9" ht="87.75" customHeight="1" x14ac:dyDescent="0.25">
      <c r="A66" s="9" t="s">
        <v>63</v>
      </c>
      <c r="B66" s="22" t="s">
        <v>53</v>
      </c>
      <c r="C66" s="22" t="s">
        <v>37</v>
      </c>
      <c r="D66" s="9" t="s">
        <v>64</v>
      </c>
      <c r="E66" s="9">
        <v>240</v>
      </c>
      <c r="F66" s="5">
        <f>21782.5-2000-1500-100+631.3</f>
        <v>18813.8</v>
      </c>
      <c r="G66" s="6">
        <v>17439.3</v>
      </c>
      <c r="H66" s="12">
        <v>13025.2</v>
      </c>
    </row>
    <row r="67" spans="1:9" ht="80.25" hidden="1" customHeight="1" x14ac:dyDescent="0.25">
      <c r="A67" s="9" t="s">
        <v>97</v>
      </c>
      <c r="B67" s="22" t="s">
        <v>53</v>
      </c>
      <c r="C67" s="22" t="s">
        <v>37</v>
      </c>
      <c r="D67" s="9" t="s">
        <v>95</v>
      </c>
      <c r="E67" s="9">
        <v>240</v>
      </c>
      <c r="F67" s="5"/>
      <c r="G67" s="6"/>
      <c r="H67" s="12"/>
    </row>
    <row r="68" spans="1:9" ht="80.25" hidden="1" customHeight="1" x14ac:dyDescent="0.25">
      <c r="A68" s="9" t="s">
        <v>97</v>
      </c>
      <c r="B68" s="22" t="s">
        <v>53</v>
      </c>
      <c r="C68" s="22" t="s">
        <v>37</v>
      </c>
      <c r="D68" s="9" t="s">
        <v>96</v>
      </c>
      <c r="E68" s="9">
        <v>240</v>
      </c>
      <c r="F68" s="5"/>
      <c r="G68" s="6"/>
      <c r="H68" s="12"/>
    </row>
    <row r="69" spans="1:9" ht="79.5" customHeight="1" x14ac:dyDescent="0.25">
      <c r="A69" s="9" t="s">
        <v>46</v>
      </c>
      <c r="B69" s="22" t="s">
        <v>53</v>
      </c>
      <c r="C69" s="22" t="s">
        <v>37</v>
      </c>
      <c r="D69" s="9" t="s">
        <v>47</v>
      </c>
      <c r="E69" s="9">
        <v>240</v>
      </c>
      <c r="F69" s="5">
        <v>2500</v>
      </c>
      <c r="G69" s="6"/>
      <c r="H69" s="12"/>
    </row>
    <row r="70" spans="1:9" ht="28.5" customHeight="1" x14ac:dyDescent="0.25">
      <c r="A70" s="9" t="s">
        <v>85</v>
      </c>
      <c r="B70" s="22" t="s">
        <v>24</v>
      </c>
      <c r="C70" s="22" t="s">
        <v>53</v>
      </c>
      <c r="D70" s="9"/>
      <c r="E70" s="9"/>
      <c r="F70" s="5">
        <f>F71</f>
        <v>70</v>
      </c>
      <c r="G70" s="5">
        <f t="shared" ref="G70:H70" si="12">G71</f>
        <v>0</v>
      </c>
      <c r="H70" s="5">
        <f t="shared" si="12"/>
        <v>0</v>
      </c>
    </row>
    <row r="71" spans="1:9" ht="95.25" customHeight="1" x14ac:dyDescent="0.25">
      <c r="A71" s="9" t="s">
        <v>14</v>
      </c>
      <c r="B71" s="22" t="s">
        <v>24</v>
      </c>
      <c r="C71" s="22" t="s">
        <v>53</v>
      </c>
      <c r="D71" s="9" t="s">
        <v>15</v>
      </c>
      <c r="E71" s="9">
        <v>240</v>
      </c>
      <c r="F71" s="5">
        <v>70</v>
      </c>
      <c r="G71" s="6">
        <v>0</v>
      </c>
      <c r="H71" s="12">
        <v>0</v>
      </c>
    </row>
    <row r="72" spans="1:9" ht="23.25" customHeight="1" x14ac:dyDescent="0.25">
      <c r="A72" s="9" t="s">
        <v>117</v>
      </c>
      <c r="B72" s="23" t="s">
        <v>24</v>
      </c>
      <c r="C72" s="23" t="s">
        <v>24</v>
      </c>
      <c r="D72" s="17"/>
      <c r="E72" s="17"/>
      <c r="F72" s="18">
        <f>F73</f>
        <v>30</v>
      </c>
      <c r="G72" s="18">
        <f>G73</f>
        <v>0</v>
      </c>
      <c r="H72" s="18">
        <f>H73</f>
        <v>0</v>
      </c>
    </row>
    <row r="73" spans="1:9" ht="67.5" customHeight="1" x14ac:dyDescent="0.25">
      <c r="A73" s="9" t="s">
        <v>118</v>
      </c>
      <c r="B73" s="23" t="s">
        <v>24</v>
      </c>
      <c r="C73" s="23" t="s">
        <v>24</v>
      </c>
      <c r="D73" s="17" t="s">
        <v>119</v>
      </c>
      <c r="E73" s="17"/>
      <c r="F73" s="18">
        <v>30</v>
      </c>
      <c r="G73" s="24">
        <v>0</v>
      </c>
      <c r="H73" s="25">
        <v>0</v>
      </c>
    </row>
    <row r="74" spans="1:9" ht="17.25" customHeight="1" x14ac:dyDescent="0.25">
      <c r="A74" s="9" t="s">
        <v>65</v>
      </c>
      <c r="B74" s="22" t="s">
        <v>66</v>
      </c>
      <c r="C74" s="22"/>
      <c r="D74" s="9"/>
      <c r="E74" s="9"/>
      <c r="F74" s="5">
        <f>F75</f>
        <v>37061.199999999997</v>
      </c>
      <c r="G74" s="5">
        <f t="shared" ref="G74:H74" si="13">G75</f>
        <v>42500</v>
      </c>
      <c r="H74" s="5">
        <f t="shared" si="13"/>
        <v>45000</v>
      </c>
    </row>
    <row r="75" spans="1:9" ht="17.25" customHeight="1" x14ac:dyDescent="0.25">
      <c r="A75" s="9" t="s">
        <v>67</v>
      </c>
      <c r="B75" s="22" t="s">
        <v>66</v>
      </c>
      <c r="C75" s="22" t="s">
        <v>7</v>
      </c>
      <c r="D75" s="9"/>
      <c r="E75" s="9"/>
      <c r="F75" s="5">
        <f>F76+F77+F78</f>
        <v>37061.199999999997</v>
      </c>
      <c r="G75" s="5">
        <f t="shared" ref="G75:H75" si="14">G76+G77+G78</f>
        <v>42500</v>
      </c>
      <c r="H75" s="5">
        <f t="shared" si="14"/>
        <v>45000</v>
      </c>
    </row>
    <row r="76" spans="1:9" ht="79.5" customHeight="1" x14ac:dyDescent="0.25">
      <c r="A76" s="9" t="s">
        <v>68</v>
      </c>
      <c r="B76" s="22" t="s">
        <v>66</v>
      </c>
      <c r="C76" s="22" t="s">
        <v>7</v>
      </c>
      <c r="D76" s="9" t="s">
        <v>69</v>
      </c>
      <c r="E76" s="9">
        <v>610</v>
      </c>
      <c r="F76" s="5">
        <v>7000</v>
      </c>
      <c r="G76" s="5">
        <v>7500</v>
      </c>
      <c r="H76" s="5">
        <v>8000</v>
      </c>
    </row>
    <row r="77" spans="1:9" ht="51.75" customHeight="1" x14ac:dyDescent="0.25">
      <c r="A77" s="9" t="s">
        <v>101</v>
      </c>
      <c r="B77" s="22" t="s">
        <v>66</v>
      </c>
      <c r="C77" s="22" t="s">
        <v>7</v>
      </c>
      <c r="D77" s="9" t="s">
        <v>100</v>
      </c>
      <c r="E77" s="9">
        <v>610</v>
      </c>
      <c r="F77" s="5">
        <v>30000</v>
      </c>
      <c r="G77" s="6">
        <v>35000</v>
      </c>
      <c r="H77" s="12">
        <v>37000</v>
      </c>
    </row>
    <row r="78" spans="1:9" ht="95.25" customHeight="1" x14ac:dyDescent="0.25">
      <c r="A78" s="13" t="s">
        <v>127</v>
      </c>
      <c r="B78" s="22" t="s">
        <v>66</v>
      </c>
      <c r="C78" s="22" t="s">
        <v>7</v>
      </c>
      <c r="D78" s="9" t="s">
        <v>128</v>
      </c>
      <c r="E78" s="9">
        <v>610</v>
      </c>
      <c r="F78" s="5">
        <v>61.2</v>
      </c>
      <c r="G78" s="6">
        <v>0</v>
      </c>
      <c r="H78" s="12">
        <v>0</v>
      </c>
    </row>
    <row r="79" spans="1:9" ht="16.5" customHeight="1" x14ac:dyDescent="0.25">
      <c r="A79" s="9" t="s">
        <v>70</v>
      </c>
      <c r="B79" s="22" t="s">
        <v>41</v>
      </c>
      <c r="C79" s="22"/>
      <c r="D79" s="9"/>
      <c r="E79" s="9"/>
      <c r="F79" s="5">
        <f>F80</f>
        <v>531.4</v>
      </c>
      <c r="G79" s="5">
        <f t="shared" ref="G79:H79" si="15">G80</f>
        <v>690.8</v>
      </c>
      <c r="H79" s="5">
        <f t="shared" si="15"/>
        <v>718.4</v>
      </c>
      <c r="I79" s="7"/>
    </row>
    <row r="80" spans="1:9" ht="14.25" customHeight="1" x14ac:dyDescent="0.25">
      <c r="A80" s="9" t="s">
        <v>71</v>
      </c>
      <c r="B80" s="22" t="s">
        <v>41</v>
      </c>
      <c r="C80" s="22" t="s">
        <v>7</v>
      </c>
      <c r="D80" s="9"/>
      <c r="E80" s="9"/>
      <c r="F80" s="5">
        <f>F81</f>
        <v>531.4</v>
      </c>
      <c r="G80" s="5">
        <f t="shared" ref="G80:H80" si="16">G81</f>
        <v>690.8</v>
      </c>
      <c r="H80" s="5">
        <f t="shared" si="16"/>
        <v>718.4</v>
      </c>
    </row>
    <row r="81" spans="1:8" ht="83.25" customHeight="1" x14ac:dyDescent="0.25">
      <c r="A81" s="9" t="s">
        <v>72</v>
      </c>
      <c r="B81" s="22" t="s">
        <v>41</v>
      </c>
      <c r="C81" s="22" t="s">
        <v>7</v>
      </c>
      <c r="D81" s="9" t="s">
        <v>73</v>
      </c>
      <c r="E81" s="9">
        <v>320</v>
      </c>
      <c r="F81" s="5">
        <v>531.4</v>
      </c>
      <c r="G81" s="6">
        <v>690.8</v>
      </c>
      <c r="H81" s="12">
        <v>718.4</v>
      </c>
    </row>
    <row r="82" spans="1:8" ht="15.75" customHeight="1" x14ac:dyDescent="0.25">
      <c r="A82" s="9" t="s">
        <v>74</v>
      </c>
      <c r="B82" s="22" t="s">
        <v>75</v>
      </c>
      <c r="C82" s="22"/>
      <c r="D82" s="9"/>
      <c r="E82" s="9"/>
      <c r="F82" s="5">
        <f>F83:F83</f>
        <v>150</v>
      </c>
      <c r="G82" s="5">
        <f t="shared" ref="G82:H82" si="17">G83:G83</f>
        <v>0</v>
      </c>
      <c r="H82" s="5">
        <f t="shared" si="17"/>
        <v>0</v>
      </c>
    </row>
    <row r="83" spans="1:8" ht="16.5" customHeight="1" x14ac:dyDescent="0.25">
      <c r="A83" s="9" t="s">
        <v>76</v>
      </c>
      <c r="B83" s="22" t="s">
        <v>75</v>
      </c>
      <c r="C83" s="22" t="s">
        <v>7</v>
      </c>
      <c r="D83" s="10"/>
      <c r="E83" s="9"/>
      <c r="F83" s="5">
        <f>F84</f>
        <v>150</v>
      </c>
      <c r="G83" s="5">
        <f t="shared" ref="G83:H83" si="18">G84</f>
        <v>0</v>
      </c>
      <c r="H83" s="5">
        <f t="shared" si="18"/>
        <v>0</v>
      </c>
    </row>
    <row r="84" spans="1:8" ht="80.25" customHeight="1" x14ac:dyDescent="0.25">
      <c r="A84" s="9" t="s">
        <v>77</v>
      </c>
      <c r="B84" s="22" t="s">
        <v>75</v>
      </c>
      <c r="C84" s="22" t="s">
        <v>7</v>
      </c>
      <c r="D84" s="9" t="s">
        <v>78</v>
      </c>
      <c r="E84" s="9">
        <v>340</v>
      </c>
      <c r="F84" s="5">
        <v>150</v>
      </c>
      <c r="G84" s="6">
        <v>0</v>
      </c>
      <c r="H84" s="12">
        <v>0</v>
      </c>
    </row>
    <row r="85" spans="1:8" ht="16.5" customHeight="1" x14ac:dyDescent="0.25">
      <c r="A85" s="9" t="s">
        <v>79</v>
      </c>
      <c r="B85" s="26"/>
      <c r="C85" s="9"/>
      <c r="D85" s="9"/>
      <c r="E85" s="9"/>
      <c r="F85" s="5">
        <f>F9</f>
        <v>146190.49999999997</v>
      </c>
      <c r="G85" s="5">
        <f>G9</f>
        <v>101972.64</v>
      </c>
      <c r="H85" s="5">
        <f>H9</f>
        <v>104908.9</v>
      </c>
    </row>
    <row r="86" spans="1:8" ht="18.75" x14ac:dyDescent="0.25">
      <c r="A86" s="39"/>
      <c r="B86" s="39"/>
      <c r="C86" s="39"/>
      <c r="D86" s="39"/>
      <c r="E86" s="39"/>
      <c r="F86" s="39"/>
      <c r="G86" s="8"/>
    </row>
    <row r="87" spans="1:8" ht="18.75" x14ac:dyDescent="0.25">
      <c r="A87" s="37"/>
      <c r="B87" s="37"/>
      <c r="C87" s="37"/>
      <c r="D87" s="37"/>
      <c r="E87" s="37"/>
      <c r="F87" s="37"/>
      <c r="G87" s="2"/>
    </row>
    <row r="88" spans="1:8" ht="34.5" customHeight="1" x14ac:dyDescent="0.25">
      <c r="A88" s="42" t="s">
        <v>116</v>
      </c>
      <c r="B88" s="42"/>
      <c r="C88" s="42"/>
      <c r="D88" s="42"/>
      <c r="E88" s="42"/>
      <c r="F88" s="42"/>
      <c r="G88" s="42"/>
      <c r="H88" s="42"/>
    </row>
    <row r="89" spans="1:8" ht="0.75" customHeight="1" x14ac:dyDescent="0.25">
      <c r="A89" s="37"/>
      <c r="B89" s="37"/>
      <c r="C89" s="37"/>
      <c r="D89" s="37"/>
      <c r="E89" s="37"/>
      <c r="F89" s="37"/>
      <c r="G89" s="2"/>
    </row>
    <row r="91" spans="1:8" x14ac:dyDescent="0.25">
      <c r="F91" s="3"/>
      <c r="G91" s="3"/>
      <c r="H91" s="4"/>
    </row>
  </sheetData>
  <mergeCells count="7">
    <mergeCell ref="C1:H4"/>
    <mergeCell ref="A89:F89"/>
    <mergeCell ref="A5:F5"/>
    <mergeCell ref="A86:F86"/>
    <mergeCell ref="A87:F87"/>
    <mergeCell ref="A6:H6"/>
    <mergeCell ref="A88:H88"/>
  </mergeCells>
  <pageMargins left="0.70866141732283472" right="0.70866141732283472" top="0.74803149606299213" bottom="0.74803149606299213" header="0.31496062992125984" footer="0.31496062992125984"/>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Лист1!_GoBack</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2024-05-29T07:18:52Z</dcterms:modified>
</cp:coreProperties>
</file>